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workbookAlgorithmName="SHA-512" workbookHashValue="GWfnNlqs/68TV7F8BrMSE59T2kDjpsiJs26fk4JSFjhabWAmu48/GHj24UxaPVz2zUjx0XrZXnG621T1rRLZDw==" workbookSaltValue="jbKYoMA1onl/vJXvUfKY1w==" workbookSpinCount="100000" lockStructure="1"/>
  <bookViews>
    <workbookView windowWidth="18350" windowHeight="7120" tabRatio="733" firstSheet="1"/>
  </bookViews>
  <sheets>
    <sheet name="交通事故赔偿计算器1.0（7630095）" sheetId="2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<sst xmlns="http://schemas.openxmlformats.org/spreadsheetml/2006/main" count="99" uniqueCount="86">
  <si>
    <t xml:space="preserve">交 通 事 故 损 害 赔 偿 计 算 器   </t>
  </si>
  <si>
    <t>受害人姓名</t>
  </si>
  <si>
    <t>性别</t>
  </si>
  <si>
    <t>出生日期</t>
  </si>
  <si>
    <t>城镇非私营在岗职工平均工资（元/年）</t>
  </si>
  <si>
    <t>身份证号码</t>
  </si>
  <si>
    <t>事发时年龄</t>
  </si>
  <si>
    <t>城镇居民可支配收入（元/年）</t>
  </si>
  <si>
    <t>事故时间</t>
  </si>
  <si>
    <t>定残（死亡）时间</t>
  </si>
  <si>
    <t>定残（死亡）时年龄</t>
  </si>
  <si>
    <t>城镇居民可支配支出（元/年）</t>
  </si>
  <si>
    <t>诉求数额</t>
  </si>
  <si>
    <t>事发至评残天数</t>
  </si>
  <si>
    <t>农村居民收入（元/年）</t>
  </si>
  <si>
    <t>医疗费（整容、康复）</t>
  </si>
  <si>
    <t>被抚养人生活费</t>
  </si>
  <si>
    <t>城镇支出（元/年）</t>
  </si>
  <si>
    <t>伤残等级系数</t>
  </si>
  <si>
    <t>被抚养人</t>
  </si>
  <si>
    <t>抚养年限</t>
  </si>
  <si>
    <t>抚养人人数</t>
  </si>
  <si>
    <t>单个被抚养人费</t>
  </si>
  <si>
    <t>后续治疗费</t>
  </si>
  <si>
    <t>父</t>
  </si>
  <si>
    <t>住院伙食补助费</t>
  </si>
  <si>
    <t>元/天</t>
  </si>
  <si>
    <t>期限</t>
  </si>
  <si>
    <t>母</t>
  </si>
  <si>
    <t>子女一</t>
  </si>
  <si>
    <t>营养费</t>
  </si>
  <si>
    <t>子女二</t>
  </si>
  <si>
    <t>子女三</t>
  </si>
  <si>
    <t>误工费</t>
  </si>
  <si>
    <t>元/天（月）</t>
  </si>
  <si>
    <t>子女四</t>
  </si>
  <si>
    <t xml:space="preserve">子女五 </t>
  </si>
  <si>
    <t>其他</t>
  </si>
  <si>
    <t>护理费</t>
  </si>
  <si>
    <t>死亡赔偿金</t>
  </si>
  <si>
    <t>护理人</t>
  </si>
  <si>
    <t>元/天(月)</t>
  </si>
  <si>
    <t>单个护理人护理费</t>
  </si>
  <si>
    <t>城镇居民收入</t>
  </si>
  <si>
    <t>护理一</t>
  </si>
  <si>
    <t>丧葬费</t>
  </si>
  <si>
    <t>护理二</t>
  </si>
  <si>
    <t>职工年平均工资</t>
  </si>
  <si>
    <t>护工</t>
  </si>
  <si>
    <t>交通费</t>
  </si>
  <si>
    <t>护理依赖费用</t>
  </si>
  <si>
    <t>精神损害抚慰金</t>
  </si>
  <si>
    <t>护理依赖程度</t>
  </si>
  <si>
    <t>元/月（年）</t>
  </si>
  <si>
    <t xml:space="preserve">其他伤残类费用 </t>
  </si>
  <si>
    <t>护理人数</t>
  </si>
  <si>
    <t>其他伤残类费用</t>
  </si>
  <si>
    <t>残疾赔偿金</t>
  </si>
  <si>
    <t>残疾等级系数</t>
  </si>
  <si>
    <t>城镇居民收入（元/年）</t>
  </si>
  <si>
    <t>直接财产损失</t>
  </si>
  <si>
    <t>车损</t>
  </si>
  <si>
    <t>物损</t>
  </si>
  <si>
    <t>残疾辅助器具费</t>
  </si>
  <si>
    <t>施救费</t>
  </si>
  <si>
    <t>其他直接损失</t>
  </si>
  <si>
    <t>单次费用</t>
  </si>
  <si>
    <t>年限（更换次数）</t>
  </si>
  <si>
    <t>间接财产损失</t>
  </si>
  <si>
    <t>残疾辅助一</t>
  </si>
  <si>
    <t>停运损失</t>
  </si>
  <si>
    <t>鉴定费</t>
  </si>
  <si>
    <t>残疾辅助二</t>
  </si>
  <si>
    <t>评估费</t>
  </si>
  <si>
    <t>停车费</t>
  </si>
  <si>
    <t>残疾辅助三</t>
  </si>
  <si>
    <t>其他间接损失</t>
  </si>
  <si>
    <t>分项损失数额</t>
  </si>
  <si>
    <t>交强险赔偿数额</t>
  </si>
  <si>
    <t>超过交强险部分</t>
  </si>
  <si>
    <t>核定总损失</t>
  </si>
  <si>
    <t>医疗费类</t>
  </si>
  <si>
    <t>赔偿责任比例</t>
  </si>
  <si>
    <t>死亡伤残类</t>
  </si>
  <si>
    <t>超过交强险部分总额</t>
  </si>
  <si>
    <t>分比例后超过交强险部分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</si>
</sst>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_);\(0.00\)"/>
  </numFmts>
  <fonts count="26">
    <font>
      <sz val="11"/>
      <color theme="1"/>
      <name val="等线"/>
      <charset val="134"/>
      <scheme val="minor"/>
    </font>
    <font>
      <sz val="20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B050"/>
      <name val="等线"/>
      <charset val="134"/>
      <scheme val="minor"/>
    </font>
    <font>
      <sz val="11"/>
      <name val="等线"/>
      <charset val="134"/>
      <scheme val="minor"/>
    </font>
    <font>
      <b/>
      <sz val="11"/>
      <name val="等线"/>
      <charset val="134"/>
      <scheme val="minor"/>
    </font>
    <font>
      <sz val="11"/>
      <color theme="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6" borderId="2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4" applyNumberFormat="0" applyFill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26" applyNumberFormat="0" applyAlignment="0" applyProtection="0">
      <alignment vertical="center"/>
    </xf>
    <xf numFmtId="0" fontId="16" fillId="8" borderId="27" applyNumberFormat="0" applyAlignment="0" applyProtection="0">
      <alignment vertical="center"/>
    </xf>
    <xf numFmtId="0" fontId="17" fillId="8" borderId="26" applyNumberFormat="0" applyAlignment="0" applyProtection="0">
      <alignment vertical="center"/>
    </xf>
    <xf numFmtId="0" fontId="18" fillId="9" borderId="28" applyNumberFormat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</cellStyleXfs>
  <cellXfs count="92">
    <xf numFmtId="0" fontId="0" fillId="0" borderId="0" xfId="0"/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0" fillId="2" borderId="4" xfId="0" applyFill="1" applyBorder="1" applyProtection="1">
      <protection hidden="1"/>
    </xf>
    <xf numFmtId="0" fontId="0" fillId="0" borderId="5" xfId="0" applyBorder="1" applyProtection="1">
      <protection locked="0"/>
    </xf>
    <xf numFmtId="0" fontId="0" fillId="2" borderId="5" xfId="0" applyFill="1" applyBorder="1" applyProtection="1">
      <protection hidden="1"/>
    </xf>
    <xf numFmtId="0" fontId="0" fillId="3" borderId="5" xfId="0" applyFill="1" applyBorder="1" applyProtection="1"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2" borderId="6" xfId="0" applyFill="1" applyBorder="1" applyAlignment="1" applyProtection="1">
      <alignment horizontal="center"/>
      <protection hidden="1"/>
    </xf>
    <xf numFmtId="14" fontId="0" fillId="3" borderId="5" xfId="0" applyNumberFormat="1" applyFill="1" applyBorder="1" applyAlignment="1" applyProtection="1">
      <alignment wrapText="1"/>
      <protection hidden="1"/>
    </xf>
    <xf numFmtId="0" fontId="0" fillId="2" borderId="7" xfId="0" applyFill="1" applyBorder="1" applyProtection="1">
      <protection hidden="1"/>
    </xf>
    <xf numFmtId="49" fontId="0" fillId="0" borderId="8" xfId="0" applyNumberForma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hidden="1"/>
    </xf>
    <xf numFmtId="0" fontId="0" fillId="2" borderId="9" xfId="0" applyFill="1" applyBorder="1" applyAlignment="1" applyProtection="1">
      <alignment horizontal="center"/>
      <protection hidden="1"/>
    </xf>
    <xf numFmtId="0" fontId="0" fillId="3" borderId="8" xfId="0" applyFill="1" applyBorder="1" applyAlignment="1" applyProtection="1">
      <alignment wrapText="1"/>
      <protection hidden="1"/>
    </xf>
    <xf numFmtId="176" fontId="0" fillId="0" borderId="8" xfId="0" applyNumberFormat="1" applyBorder="1" applyProtection="1">
      <protection locked="0"/>
    </xf>
    <xf numFmtId="0" fontId="0" fillId="2" borderId="8" xfId="0" applyFill="1" applyBorder="1" applyProtection="1">
      <protection hidden="1"/>
    </xf>
    <xf numFmtId="0" fontId="0" fillId="3" borderId="8" xfId="0" applyFill="1" applyBorder="1" applyProtection="1">
      <protection hidden="1"/>
    </xf>
    <xf numFmtId="0" fontId="0" fillId="0" borderId="8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hidden="1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3" borderId="8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hidden="1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3" fillId="2" borderId="9" xfId="0" applyFont="1" applyFill="1" applyBorder="1" applyAlignment="1" applyProtection="1">
      <protection hidden="1"/>
    </xf>
    <xf numFmtId="0" fontId="3" fillId="4" borderId="11" xfId="0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Protection="1">
      <protection hidden="1"/>
    </xf>
    <xf numFmtId="0" fontId="2" fillId="2" borderId="10" xfId="0" applyFont="1" applyFill="1" applyBorder="1" applyAlignment="1" applyProtection="1">
      <alignment horizontal="center"/>
      <protection hidden="1"/>
    </xf>
    <xf numFmtId="0" fontId="2" fillId="2" borderId="11" xfId="0" applyFont="1" applyFill="1" applyBorder="1" applyAlignment="1" applyProtection="1">
      <alignment horizontal="center"/>
      <protection hidden="1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0" fillId="4" borderId="8" xfId="0" applyFill="1" applyBorder="1" applyProtection="1">
      <protection locked="0"/>
    </xf>
    <xf numFmtId="0" fontId="2" fillId="2" borderId="7" xfId="0" applyFont="1" applyFill="1" applyBorder="1" applyAlignment="1" applyProtection="1">
      <alignment horizontal="center"/>
      <protection hidden="1"/>
    </xf>
    <xf numFmtId="0" fontId="3" fillId="2" borderId="8" xfId="0" applyFont="1" applyFill="1" applyBorder="1" applyAlignment="1" applyProtection="1">
      <protection hidden="1"/>
    </xf>
    <xf numFmtId="0" fontId="2" fillId="3" borderId="12" xfId="0" applyFont="1" applyFill="1" applyBorder="1" applyAlignment="1" applyProtection="1">
      <alignment horizontal="center"/>
      <protection locked="0"/>
    </xf>
    <xf numFmtId="0" fontId="0" fillId="0" borderId="8" xfId="0" applyBorder="1" applyAlignment="1" applyProtection="1">
      <protection locked="0"/>
    </xf>
    <xf numFmtId="0" fontId="2" fillId="3" borderId="13" xfId="0" applyFont="1" applyFill="1" applyBorder="1" applyAlignment="1" applyProtection="1">
      <alignment horizontal="center"/>
      <protection locked="0"/>
    </xf>
    <xf numFmtId="0" fontId="2" fillId="3" borderId="8" xfId="0" applyFont="1" applyFill="1" applyBorder="1" applyAlignment="1" applyProtection="1">
      <alignment horizontal="center" vertical="center"/>
      <protection hidden="1"/>
    </xf>
    <xf numFmtId="0" fontId="0" fillId="3" borderId="8" xfId="0" applyFont="1" applyFill="1" applyBorder="1" applyAlignment="1" applyProtection="1">
      <alignment vertical="center"/>
      <protection hidden="1"/>
    </xf>
    <xf numFmtId="0" fontId="0" fillId="3" borderId="8" xfId="0" applyFont="1" applyFill="1" applyBorder="1" applyAlignment="1" applyProtection="1">
      <protection hidden="1"/>
    </xf>
    <xf numFmtId="0" fontId="2" fillId="3" borderId="8" xfId="0" applyFont="1" applyFill="1" applyBorder="1" applyAlignment="1" applyProtection="1">
      <alignment horizontal="center"/>
      <protection hidden="1"/>
    </xf>
    <xf numFmtId="0" fontId="3" fillId="2" borderId="7" xfId="0" applyFont="1" applyFill="1" applyBorder="1" applyProtection="1">
      <protection hidden="1"/>
    </xf>
    <xf numFmtId="0" fontId="2" fillId="2" borderId="9" xfId="0" applyFont="1" applyFill="1" applyBorder="1" applyAlignment="1" applyProtection="1">
      <alignment horizontal="center"/>
      <protection hidden="1"/>
    </xf>
    <xf numFmtId="0" fontId="3" fillId="2" borderId="7" xfId="0" applyFont="1" applyFill="1" applyBorder="1" applyAlignment="1" applyProtection="1">
      <protection hidden="1"/>
    </xf>
    <xf numFmtId="0" fontId="3" fillId="4" borderId="8" xfId="0" applyFont="1" applyFill="1" applyBorder="1" applyAlignment="1" applyProtection="1">
      <protection locked="0"/>
    </xf>
    <xf numFmtId="0" fontId="0" fillId="3" borderId="11" xfId="0" applyFill="1" applyBorder="1" applyAlignment="1" applyProtection="1">
      <protection hidden="1"/>
    </xf>
    <xf numFmtId="0" fontId="2" fillId="3" borderId="9" xfId="0" applyFont="1" applyFill="1" applyBorder="1" applyAlignment="1" applyProtection="1">
      <alignment horizontal="center"/>
      <protection hidden="1"/>
    </xf>
    <xf numFmtId="0" fontId="2" fillId="3" borderId="11" xfId="0" applyFont="1" applyFill="1" applyBorder="1" applyAlignment="1" applyProtection="1">
      <alignment horizontal="center"/>
      <protection hidden="1"/>
    </xf>
    <xf numFmtId="0" fontId="3" fillId="2" borderId="7" xfId="0" applyFont="1" applyFill="1" applyBorder="1" applyAlignment="1" applyProtection="1">
      <alignment horizontal="center"/>
      <protection hidden="1"/>
    </xf>
    <xf numFmtId="0" fontId="3" fillId="2" borderId="8" xfId="0" applyFont="1" applyFill="1" applyBorder="1" applyAlignment="1" applyProtection="1">
      <alignment horizontal="center"/>
      <protection hidden="1"/>
    </xf>
    <xf numFmtId="0" fontId="0" fillId="0" borderId="9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3" fillId="2" borderId="12" xfId="0" applyFont="1" applyFill="1" applyBorder="1" applyProtection="1">
      <protection hidden="1"/>
    </xf>
    <xf numFmtId="0" fontId="0" fillId="0" borderId="0" xfId="0" applyProtection="1">
      <protection locked="0"/>
    </xf>
    <xf numFmtId="0" fontId="2" fillId="2" borderId="8" xfId="0" applyFont="1" applyFill="1" applyBorder="1" applyAlignment="1">
      <alignment horizontal="center"/>
    </xf>
    <xf numFmtId="0" fontId="3" fillId="4" borderId="8" xfId="0" applyFont="1" applyFill="1" applyBorder="1" applyProtection="1">
      <protection locked="0"/>
    </xf>
    <xf numFmtId="0" fontId="3" fillId="2" borderId="8" xfId="0" applyFont="1" applyFill="1" applyBorder="1"/>
    <xf numFmtId="0" fontId="0" fillId="2" borderId="8" xfId="0" applyFill="1" applyBorder="1" applyAlignment="1" applyProtection="1">
      <alignment horizontal="center"/>
      <protection hidden="1"/>
    </xf>
    <xf numFmtId="0" fontId="4" fillId="4" borderId="0" xfId="0" applyFont="1" applyFill="1" applyAlignment="1" applyProtection="1">
      <alignment horizontal="center"/>
      <protection hidden="1"/>
    </xf>
    <xf numFmtId="0" fontId="2" fillId="5" borderId="8" xfId="0" applyFont="1" applyFill="1" applyBorder="1" applyAlignment="1" applyProtection="1">
      <alignment horizontal="center"/>
      <protection hidden="1"/>
    </xf>
    <xf numFmtId="0" fontId="0" fillId="3" borderId="8" xfId="0" applyFill="1" applyBorder="1" applyAlignment="1" applyProtection="1">
      <alignment horizontal="center"/>
      <protection hidden="1"/>
    </xf>
    <xf numFmtId="0" fontId="5" fillId="5" borderId="8" xfId="0" applyFont="1" applyFill="1" applyBorder="1" applyAlignment="1" applyProtection="1">
      <alignment horizontal="center"/>
      <protection hidden="1"/>
    </xf>
    <xf numFmtId="0" fontId="0" fillId="0" borderId="14" xfId="0" applyBorder="1"/>
    <xf numFmtId="0" fontId="0" fillId="0" borderId="15" xfId="0" applyBorder="1"/>
    <xf numFmtId="0" fontId="1" fillId="0" borderId="16" xfId="0" applyFont="1" applyBorder="1" applyAlignment="1" applyProtection="1">
      <alignment horizontal="center" vertical="center"/>
      <protection hidden="1"/>
    </xf>
    <xf numFmtId="22" fontId="0" fillId="0" borderId="17" xfId="0" applyNumberFormat="1" applyFont="1" applyBorder="1" applyAlignment="1" applyProtection="1">
      <alignment vertical="center"/>
      <protection hidden="1"/>
    </xf>
    <xf numFmtId="0" fontId="0" fillId="4" borderId="18" xfId="0" applyFill="1" applyBorder="1" applyProtection="1">
      <protection locked="0"/>
    </xf>
    <xf numFmtId="0" fontId="0" fillId="4" borderId="19" xfId="0" applyFill="1" applyBorder="1" applyProtection="1">
      <protection locked="0"/>
    </xf>
    <xf numFmtId="0" fontId="0" fillId="0" borderId="17" xfId="0" applyBorder="1" applyAlignment="1" applyProtection="1">
      <alignment horizontal="center"/>
      <protection hidden="1"/>
    </xf>
    <xf numFmtId="0" fontId="2" fillId="3" borderId="9" xfId="0" applyFont="1" applyFill="1" applyBorder="1" applyAlignment="1" applyProtection="1">
      <alignment horizontal="center" wrapText="1"/>
      <protection hidden="1"/>
    </xf>
    <xf numFmtId="0" fontId="2" fillId="3" borderId="20" xfId="0" applyFont="1" applyFill="1" applyBorder="1" applyAlignment="1" applyProtection="1">
      <alignment wrapText="1"/>
      <protection hidden="1"/>
    </xf>
    <xf numFmtId="0" fontId="0" fillId="0" borderId="19" xfId="0" applyBorder="1" applyProtection="1">
      <protection locked="0"/>
    </xf>
    <xf numFmtId="0" fontId="3" fillId="2" borderId="19" xfId="0" applyFont="1" applyFill="1" applyBorder="1" applyProtection="1">
      <protection hidden="1"/>
    </xf>
    <xf numFmtId="0" fontId="6" fillId="3" borderId="19" xfId="0" applyFont="1" applyFill="1" applyBorder="1" applyProtection="1">
      <protection hidden="1"/>
    </xf>
    <xf numFmtId="0" fontId="2" fillId="3" borderId="19" xfId="0" applyFont="1" applyFill="1" applyBorder="1" applyAlignment="1" applyProtection="1">
      <alignment horizontal="center"/>
      <protection hidden="1"/>
    </xf>
    <xf numFmtId="0" fontId="2" fillId="3" borderId="20" xfId="0" applyFont="1" applyFill="1" applyBorder="1" applyAlignment="1" applyProtection="1">
      <protection hidden="1"/>
    </xf>
    <xf numFmtId="0" fontId="0" fillId="3" borderId="17" xfId="0" applyFill="1" applyBorder="1" applyProtection="1">
      <protection hidden="1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0" fillId="0" borderId="21" xfId="0" applyBorder="1" applyProtection="1">
      <protection locked="0"/>
    </xf>
    <xf numFmtId="0" fontId="2" fillId="3" borderId="20" xfId="0" applyFont="1" applyFill="1" applyBorder="1" applyAlignment="1" applyProtection="1">
      <alignment horizontal="center"/>
      <protection hidden="1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19" xfId="0" applyFill="1" applyBorder="1" applyAlignment="1" applyProtection="1">
      <alignment horizontal="center"/>
      <protection locked="0"/>
    </xf>
    <xf numFmtId="0" fontId="2" fillId="5" borderId="19" xfId="0" applyFont="1" applyFill="1" applyBorder="1" applyAlignment="1" applyProtection="1">
      <alignment horizontal="center"/>
      <protection hidden="1"/>
    </xf>
    <xf numFmtId="0" fontId="0" fillId="3" borderId="19" xfId="0" applyFill="1" applyBorder="1" applyAlignment="1" applyProtection="1">
      <alignment horizontal="center"/>
      <protection hidden="1"/>
    </xf>
    <xf numFmtId="177" fontId="2" fillId="5" borderId="8" xfId="0" applyNumberFormat="1" applyFont="1" applyFill="1" applyBorder="1" applyAlignment="1" applyProtection="1">
      <alignment horizontal="center"/>
      <protection hidden="1"/>
    </xf>
    <xf numFmtId="177" fontId="2" fillId="5" borderId="19" xfId="0" applyNumberFormat="1" applyFont="1" applyFill="1" applyBorder="1" applyAlignment="1" applyProtection="1">
      <alignment horizontal="center"/>
      <protection hidden="1"/>
    </xf>
    <xf numFmtId="0" fontId="0" fillId="0" borderId="22" xfId="0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K41"/>
  <sheetViews>
    <sheetView tabSelected="1" zoomScale="70" zoomScaleNormal="70" workbookViewId="0">
      <selection activeCell="I25" sqref="I25:J25"/>
    </sheetView>
  </sheetViews>
  <sheetFormatPr defaultColWidth="12" defaultRowHeight="14"/>
  <cols>
    <col min="2" max="2" width="14.625" customWidth="1"/>
    <col min="3" max="3" width="18.125" customWidth="1"/>
    <col min="4" max="4" width="20.625" customWidth="1"/>
    <col min="5" max="5" width="16.125" customWidth="1"/>
    <col min="6" max="6" width="8.125" customWidth="1"/>
    <col min="7" max="7" width="17.625" customWidth="1"/>
    <col min="8" max="8" width="13" customWidth="1"/>
    <col min="9" max="9" width="31.7916666666667" customWidth="1"/>
    <col min="10" max="10" width="21.9" customWidth="1"/>
    <col min="11" max="11" width="12.875" customWidth="1"/>
    <col min="12" max="16380" width="12" customWidth="1"/>
  </cols>
  <sheetData>
    <row r="1" ht="51" customHeight="1" spans="2:10">
      <c r="B1" s="1" t="s">
        <v>0</v>
      </c>
      <c r="C1" s="2"/>
      <c r="D1" s="2"/>
      <c r="E1" s="2"/>
      <c r="F1" s="2"/>
      <c r="G1" s="2"/>
      <c r="H1" s="2"/>
      <c r="I1" s="2"/>
      <c r="J1" s="68"/>
    </row>
    <row r="2" ht="15" customHeight="1" spans="2:10">
      <c r="B2" s="3"/>
      <c r="C2" s="4"/>
      <c r="D2" s="4"/>
      <c r="E2" s="4"/>
      <c r="F2" s="4"/>
      <c r="G2" s="4"/>
      <c r="H2" s="4"/>
      <c r="I2" s="4"/>
      <c r="J2" s="69">
        <f ca="1">NOW()</f>
        <v>45742.5999537037</v>
      </c>
    </row>
    <row r="3" spans="2:10">
      <c r="B3" s="5" t="s">
        <v>1</v>
      </c>
      <c r="C3" s="6"/>
      <c r="D3" s="7" t="s">
        <v>2</v>
      </c>
      <c r="E3" s="8" t="str">
        <f>IF(C4="","",IF(MOD(MID(C4,17,1),2)=1,"男","女"))</f>
        <v/>
      </c>
      <c r="F3" s="9"/>
      <c r="G3" s="10" t="s">
        <v>3</v>
      </c>
      <c r="H3" s="11" t="str">
        <f>IF(C4="","",IFERROR(_xlfn.LET(_xlpm.y,IF(LEN(C4)=18,MID(C4,7,4),"19"&amp;MID(C4,7,2)),_xlpm.m,IF(LEN(C4)=18,MID(C4,11,2),MID(C4,9,2)),_xlpm.d,IF(LEN(C4)=18,MID(C4,13,2),MID(C4,11,2)),IF(OR(_xlpm.m*1&gt;12,_xlpm.d*1&gt;31),"日期非法",TEXT(DATE(_xlpm.y,_xlpm.m,_xlpm.d),"yyyy/mm/dd"))),""))</f>
        <v/>
      </c>
      <c r="I3" s="7" t="s">
        <v>4</v>
      </c>
      <c r="J3" s="70"/>
    </row>
    <row r="4" spans="2:10">
      <c r="B4" s="12" t="s">
        <v>5</v>
      </c>
      <c r="C4" s="13"/>
      <c r="D4" s="13"/>
      <c r="E4" s="13"/>
      <c r="F4" s="14"/>
      <c r="G4" s="15" t="s">
        <v>6</v>
      </c>
      <c r="H4" s="16" t="str">
        <f>IF(OR(C5="",H3=""),"",IFERROR(DATEDIF(H3,C5,"Y")&amp;"岁",""))</f>
        <v/>
      </c>
      <c r="I4" s="18" t="s">
        <v>7</v>
      </c>
      <c r="J4" s="71"/>
    </row>
    <row r="5" spans="2:10">
      <c r="B5" s="12" t="s">
        <v>8</v>
      </c>
      <c r="C5" s="17"/>
      <c r="D5" s="18" t="s">
        <v>9</v>
      </c>
      <c r="E5" s="17"/>
      <c r="F5" s="14"/>
      <c r="G5" s="15" t="s">
        <v>10</v>
      </c>
      <c r="H5" s="19" t="str">
        <f>IF(OR(E5="",H3=""),"",IFERROR(DATEDIF(H3,E5,"Y")&amp;"岁",""))</f>
        <v/>
      </c>
      <c r="I5" s="18" t="s">
        <v>11</v>
      </c>
      <c r="J5" s="71"/>
    </row>
    <row r="6" spans="2:10">
      <c r="B6" s="12" t="s">
        <v>12</v>
      </c>
      <c r="C6" s="17"/>
      <c r="D6" s="20"/>
      <c r="E6" s="20"/>
      <c r="F6" s="14"/>
      <c r="G6" s="15" t="s">
        <v>13</v>
      </c>
      <c r="H6" s="19">
        <f>E5-C5</f>
        <v>0</v>
      </c>
      <c r="I6" s="18" t="s">
        <v>14</v>
      </c>
      <c r="J6" s="71"/>
    </row>
    <row r="7" ht="24" customHeight="1" spans="2:10">
      <c r="B7" s="21"/>
      <c r="C7" s="14"/>
      <c r="D7" s="14"/>
      <c r="E7" s="14"/>
      <c r="F7" s="14"/>
      <c r="G7" s="14"/>
      <c r="H7" s="14"/>
      <c r="I7" s="14"/>
      <c r="J7" s="72"/>
    </row>
    <row r="8" spans="2:10">
      <c r="B8" s="22" t="s">
        <v>15</v>
      </c>
      <c r="C8" s="23"/>
      <c r="D8" s="24">
        <f>B9+C9+D9+E9+B10+C10+D10+E10</f>
        <v>0</v>
      </c>
      <c r="E8" s="24"/>
      <c r="F8" s="14"/>
      <c r="G8" s="25" t="s">
        <v>16</v>
      </c>
      <c r="H8" s="25"/>
      <c r="I8" s="73" cm="1">
        <f t="array" ref="I8">SUM(IFERROR(BYROW(_xlfn.SEQUENCE(MAX(IF(H11:H18&gt;0,H11:H18,0))),_xlfn.LAMBDA(_xlpm.y,MIN(SUM(IF((H11:H18&gt;=_xlpm.y)*(H11:H18&lt;&gt;"")*(J11:J18&lt;&gt;""),IFERROR(J11:J18/H11:H18,0),0)),H9))),0))</f>
        <v>0</v>
      </c>
      <c r="J8" s="74"/>
    </row>
    <row r="9" spans="2:10">
      <c r="B9" s="26"/>
      <c r="C9" s="27"/>
      <c r="D9" s="27"/>
      <c r="E9" s="27"/>
      <c r="F9" s="14"/>
      <c r="G9" s="28" t="s">
        <v>17</v>
      </c>
      <c r="H9" s="29"/>
      <c r="I9" s="30" t="s">
        <v>18</v>
      </c>
      <c r="J9" s="75"/>
    </row>
    <row r="10" spans="2:10">
      <c r="B10" s="26"/>
      <c r="C10" s="27"/>
      <c r="D10" s="27"/>
      <c r="E10" s="27"/>
      <c r="F10" s="14"/>
      <c r="G10" s="30" t="s">
        <v>19</v>
      </c>
      <c r="H10" s="30" t="s">
        <v>20</v>
      </c>
      <c r="I10" s="30" t="s">
        <v>21</v>
      </c>
      <c r="J10" s="76" t="s">
        <v>22</v>
      </c>
    </row>
    <row r="11" ht="15" customHeight="1" spans="2:10">
      <c r="B11" s="31" t="s">
        <v>23</v>
      </c>
      <c r="C11" s="32"/>
      <c r="D11" s="33"/>
      <c r="E11" s="34"/>
      <c r="F11" s="14"/>
      <c r="G11" s="30" t="s">
        <v>24</v>
      </c>
      <c r="H11" s="35"/>
      <c r="I11" s="27"/>
      <c r="J11" s="77">
        <f>IFERROR(H9*J9*H11/I11,0)</f>
        <v>0</v>
      </c>
    </row>
    <row r="12" spans="2:10">
      <c r="B12" s="36" t="s">
        <v>25</v>
      </c>
      <c r="C12" s="37" t="s">
        <v>26</v>
      </c>
      <c r="D12" s="37" t="s">
        <v>27</v>
      </c>
      <c r="E12" s="38">
        <f>C13*D13</f>
        <v>0</v>
      </c>
      <c r="F12" s="14"/>
      <c r="G12" s="30" t="s">
        <v>28</v>
      </c>
      <c r="H12" s="35"/>
      <c r="I12" s="27"/>
      <c r="J12" s="77">
        <f>IFERROR(H9*J9*H12/I12,0)</f>
        <v>0</v>
      </c>
    </row>
    <row r="13" spans="2:10">
      <c r="B13" s="36"/>
      <c r="C13" s="39"/>
      <c r="D13" s="39"/>
      <c r="E13" s="40"/>
      <c r="F13" s="14"/>
      <c r="G13" s="30" t="s">
        <v>29</v>
      </c>
      <c r="H13" s="35"/>
      <c r="I13" s="27"/>
      <c r="J13" s="77">
        <f>IFERROR(H9*J9*H13/I13,0)</f>
        <v>0</v>
      </c>
    </row>
    <row r="14" spans="2:10">
      <c r="B14" s="36" t="s">
        <v>30</v>
      </c>
      <c r="C14" s="37" t="s">
        <v>26</v>
      </c>
      <c r="D14" s="37" t="s">
        <v>27</v>
      </c>
      <c r="E14" s="41">
        <f>C15*D15</f>
        <v>0</v>
      </c>
      <c r="F14" s="14"/>
      <c r="G14" s="30" t="s">
        <v>31</v>
      </c>
      <c r="H14" s="35"/>
      <c r="I14" s="27"/>
      <c r="J14" s="77">
        <f>IFERROR(H9*J9*H14/I14,0)</f>
        <v>0</v>
      </c>
    </row>
    <row r="15" spans="2:10">
      <c r="B15" s="36"/>
      <c r="C15" s="27"/>
      <c r="D15" s="27"/>
      <c r="E15" s="41"/>
      <c r="F15" s="14"/>
      <c r="G15" s="30" t="s">
        <v>32</v>
      </c>
      <c r="H15" s="35"/>
      <c r="I15" s="27"/>
      <c r="J15" s="77">
        <f>IFERROR(H9*J9*H15/I15,0)</f>
        <v>0</v>
      </c>
    </row>
    <row r="16" spans="2:10">
      <c r="B16" s="25" t="s">
        <v>33</v>
      </c>
      <c r="C16" s="37" t="s">
        <v>34</v>
      </c>
      <c r="D16" s="37" t="s">
        <v>27</v>
      </c>
      <c r="E16" s="41">
        <f>E17+E18</f>
        <v>0</v>
      </c>
      <c r="F16" s="14"/>
      <c r="G16" s="30" t="s">
        <v>35</v>
      </c>
      <c r="H16" s="35"/>
      <c r="I16" s="27"/>
      <c r="J16" s="77">
        <f>IFERROR(H9*J9*H16/I16,0)</f>
        <v>0</v>
      </c>
    </row>
    <row r="17" spans="2:10">
      <c r="B17" s="25"/>
      <c r="C17" s="27"/>
      <c r="D17" s="27"/>
      <c r="E17" s="42">
        <f>C17*D17</f>
        <v>0</v>
      </c>
      <c r="F17" s="14"/>
      <c r="G17" s="30" t="s">
        <v>36</v>
      </c>
      <c r="H17" s="35"/>
      <c r="I17" s="27"/>
      <c r="J17" s="77">
        <f>IFERROR(H9*J9*H17/I17,0)</f>
        <v>0</v>
      </c>
    </row>
    <row r="18" spans="2:10">
      <c r="B18" s="25"/>
      <c r="C18" s="27"/>
      <c r="D18" s="27"/>
      <c r="E18" s="43">
        <f>C18*D18</f>
        <v>0</v>
      </c>
      <c r="F18" s="14"/>
      <c r="G18" s="30" t="s">
        <v>37</v>
      </c>
      <c r="H18" s="35"/>
      <c r="I18" s="27"/>
      <c r="J18" s="77"/>
    </row>
    <row r="19" spans="2:10">
      <c r="B19" s="31" t="s">
        <v>38</v>
      </c>
      <c r="C19" s="32"/>
      <c r="D19" s="44">
        <f>E21+E22+E23</f>
        <v>0</v>
      </c>
      <c r="E19" s="44"/>
      <c r="F19" s="14"/>
      <c r="G19" s="25" t="s">
        <v>39</v>
      </c>
      <c r="H19" s="25"/>
      <c r="I19" s="44">
        <f>H20*J20</f>
        <v>0</v>
      </c>
      <c r="J19" s="78"/>
    </row>
    <row r="20" spans="2:10">
      <c r="B20" s="45" t="s">
        <v>40</v>
      </c>
      <c r="C20" s="37" t="s">
        <v>41</v>
      </c>
      <c r="D20" s="37" t="s">
        <v>27</v>
      </c>
      <c r="E20" s="37" t="s">
        <v>42</v>
      </c>
      <c r="F20" s="14"/>
      <c r="G20" s="37" t="s">
        <v>43</v>
      </c>
      <c r="H20" s="29"/>
      <c r="I20" s="30" t="s">
        <v>27</v>
      </c>
      <c r="J20" s="75"/>
    </row>
    <row r="21" spans="2:10">
      <c r="B21" s="45" t="s">
        <v>44</v>
      </c>
      <c r="C21" s="27"/>
      <c r="D21" s="27"/>
      <c r="E21" s="19">
        <f>C21*D21</f>
        <v>0</v>
      </c>
      <c r="F21" s="14"/>
      <c r="G21" s="46" t="s">
        <v>45</v>
      </c>
      <c r="H21" s="32"/>
      <c r="I21" s="50">
        <f>H22/J22</f>
        <v>0</v>
      </c>
      <c r="J21" s="79"/>
    </row>
    <row r="22" spans="2:10">
      <c r="B22" s="45" t="s">
        <v>46</v>
      </c>
      <c r="C22" s="27"/>
      <c r="D22" s="27"/>
      <c r="E22" s="19">
        <f>C22*D22</f>
        <v>0</v>
      </c>
      <c r="F22" s="14"/>
      <c r="G22" s="37" t="s">
        <v>47</v>
      </c>
      <c r="H22" s="29"/>
      <c r="I22" s="30" t="s">
        <v>27</v>
      </c>
      <c r="J22" s="80">
        <v>2</v>
      </c>
    </row>
    <row r="23" spans="2:11">
      <c r="B23" s="47" t="s">
        <v>48</v>
      </c>
      <c r="C23" s="48"/>
      <c r="D23" s="39"/>
      <c r="E23" s="49">
        <f>C23*D23</f>
        <v>0</v>
      </c>
      <c r="F23" s="14"/>
      <c r="G23" s="25" t="s">
        <v>49</v>
      </c>
      <c r="H23" s="25"/>
      <c r="I23" s="81"/>
      <c r="J23" s="82"/>
      <c r="K23" s="57"/>
    </row>
    <row r="24" spans="2:10">
      <c r="B24" s="36" t="s">
        <v>50</v>
      </c>
      <c r="C24" s="25"/>
      <c r="D24" s="50">
        <f>C25*E25*C26*E26</f>
        <v>0</v>
      </c>
      <c r="E24" s="51"/>
      <c r="F24" s="14"/>
      <c r="G24" s="25" t="s">
        <v>51</v>
      </c>
      <c r="H24" s="25"/>
      <c r="I24" s="81"/>
      <c r="J24" s="82"/>
    </row>
    <row r="25" spans="2:10">
      <c r="B25" s="45" t="s">
        <v>52</v>
      </c>
      <c r="C25" s="27"/>
      <c r="D25" s="37" t="s">
        <v>53</v>
      </c>
      <c r="E25" s="27"/>
      <c r="F25" s="14"/>
      <c r="G25" s="25" t="s">
        <v>54</v>
      </c>
      <c r="H25" s="25"/>
      <c r="I25" s="81"/>
      <c r="J25" s="82"/>
    </row>
    <row r="26" spans="2:10">
      <c r="B26" s="45" t="s">
        <v>55</v>
      </c>
      <c r="C26" s="27"/>
      <c r="D26" s="30" t="s">
        <v>27</v>
      </c>
      <c r="E26" s="27"/>
      <c r="F26" s="14"/>
      <c r="G26" s="25" t="s">
        <v>56</v>
      </c>
      <c r="H26" s="25"/>
      <c r="I26" s="81"/>
      <c r="J26" s="82"/>
    </row>
    <row r="27" spans="2:10">
      <c r="B27" s="36" t="s">
        <v>57</v>
      </c>
      <c r="C27" s="25"/>
      <c r="D27" s="44">
        <f>C28*E28*D29</f>
        <v>0</v>
      </c>
      <c r="E27" s="44"/>
      <c r="F27" s="14"/>
      <c r="G27" s="25" t="s">
        <v>56</v>
      </c>
      <c r="H27" s="25"/>
      <c r="I27" s="81"/>
      <c r="J27" s="82"/>
    </row>
    <row r="28" spans="2:10">
      <c r="B28" s="45" t="s">
        <v>58</v>
      </c>
      <c r="C28" s="27"/>
      <c r="D28" s="37" t="s">
        <v>59</v>
      </c>
      <c r="E28" s="27"/>
      <c r="F28" s="14"/>
      <c r="G28" s="25" t="s">
        <v>60</v>
      </c>
      <c r="H28" s="25"/>
      <c r="I28" s="44">
        <f>H29+J29+H30+J30</f>
        <v>0</v>
      </c>
      <c r="J28" s="78"/>
    </row>
    <row r="29" spans="2:10">
      <c r="B29" s="52" t="s">
        <v>27</v>
      </c>
      <c r="C29" s="53"/>
      <c r="D29" s="54"/>
      <c r="E29" s="55"/>
      <c r="F29" s="14"/>
      <c r="G29" s="56" t="s">
        <v>61</v>
      </c>
      <c r="H29" s="57"/>
      <c r="I29" s="56" t="s">
        <v>62</v>
      </c>
      <c r="J29" s="83"/>
    </row>
    <row r="30" spans="2:10">
      <c r="B30" s="36" t="s">
        <v>63</v>
      </c>
      <c r="C30" s="25"/>
      <c r="D30" s="44">
        <f>E32+E33+E34</f>
        <v>0</v>
      </c>
      <c r="E30" s="44"/>
      <c r="F30" s="14"/>
      <c r="G30" s="30" t="s">
        <v>64</v>
      </c>
      <c r="H30" s="27"/>
      <c r="I30" s="37" t="s">
        <v>65</v>
      </c>
      <c r="J30" s="75"/>
    </row>
    <row r="31" spans="2:10">
      <c r="B31" s="36"/>
      <c r="C31" s="30" t="s">
        <v>66</v>
      </c>
      <c r="D31" s="30" t="s">
        <v>67</v>
      </c>
      <c r="E31" s="58"/>
      <c r="F31" s="14"/>
      <c r="G31" s="25" t="s">
        <v>68</v>
      </c>
      <c r="H31" s="25"/>
      <c r="I31" s="50">
        <f>H32+H33+H34+J32+J33+J34</f>
        <v>0</v>
      </c>
      <c r="J31" s="84"/>
    </row>
    <row r="32" spans="2:10">
      <c r="B32" s="45" t="s">
        <v>69</v>
      </c>
      <c r="C32" s="27"/>
      <c r="D32" s="59"/>
      <c r="E32" s="19">
        <f>C32*D32</f>
        <v>0</v>
      </c>
      <c r="F32" s="14"/>
      <c r="G32" s="60" t="s">
        <v>70</v>
      </c>
      <c r="H32" s="27"/>
      <c r="I32" s="30" t="s">
        <v>71</v>
      </c>
      <c r="J32" s="75"/>
    </row>
    <row r="33" spans="2:10">
      <c r="B33" s="45" t="s">
        <v>72</v>
      </c>
      <c r="C33" s="27"/>
      <c r="D33" s="59"/>
      <c r="E33" s="19">
        <f>C33*D33</f>
        <v>0</v>
      </c>
      <c r="F33" s="14"/>
      <c r="G33" s="60" t="s">
        <v>73</v>
      </c>
      <c r="H33" s="27"/>
      <c r="I33" s="30" t="s">
        <v>74</v>
      </c>
      <c r="J33" s="75"/>
    </row>
    <row r="34" spans="2:10">
      <c r="B34" s="45" t="s">
        <v>75</v>
      </c>
      <c r="C34" s="27"/>
      <c r="D34" s="59"/>
      <c r="E34" s="19">
        <f>C34*D34</f>
        <v>0</v>
      </c>
      <c r="F34" s="14"/>
      <c r="G34" s="60" t="s">
        <v>76</v>
      </c>
      <c r="H34" s="27"/>
      <c r="I34" s="30" t="s">
        <v>76</v>
      </c>
      <c r="J34" s="75"/>
    </row>
    <row r="35" ht="21.95" customHeight="1" spans="2:10">
      <c r="B35" s="21"/>
      <c r="C35" s="14"/>
      <c r="D35" s="14"/>
      <c r="E35" s="14"/>
      <c r="F35" s="14"/>
      <c r="G35" s="14"/>
      <c r="H35" s="14"/>
      <c r="I35" s="14"/>
      <c r="J35" s="72"/>
    </row>
    <row r="36" spans="2:10">
      <c r="B36" s="12"/>
      <c r="C36" s="61" t="s">
        <v>77</v>
      </c>
      <c r="D36" s="18" t="s">
        <v>78</v>
      </c>
      <c r="E36" s="18" t="s">
        <v>79</v>
      </c>
      <c r="F36" s="62"/>
      <c r="G36" s="63" t="s">
        <v>80</v>
      </c>
      <c r="H36" s="63"/>
      <c r="I36" s="63">
        <f>C37+C38+C39+C40</f>
        <v>0</v>
      </c>
      <c r="J36" s="63"/>
    </row>
    <row r="37" spans="2:10">
      <c r="B37" s="12" t="s">
        <v>81</v>
      </c>
      <c r="C37" s="64">
        <f>D8+D11+E12+E14</f>
        <v>0</v>
      </c>
      <c r="D37" s="64">
        <f>IF(C37&gt;=18000,18000,C37)</f>
        <v>0</v>
      </c>
      <c r="E37" s="64">
        <f>C37-D37</f>
        <v>0</v>
      </c>
      <c r="F37" s="62"/>
      <c r="G37" s="61" t="s">
        <v>82</v>
      </c>
      <c r="H37" s="61"/>
      <c r="I37" s="85"/>
      <c r="J37" s="86"/>
    </row>
    <row r="38" spans="2:10">
      <c r="B38" s="12" t="s">
        <v>83</v>
      </c>
      <c r="C38" s="64">
        <f>E16+D19+D24+D27+D30+I8+I19+I21+I23+I24+I25+I26+I27</f>
        <v>0</v>
      </c>
      <c r="D38" s="64">
        <f>IF(C38&gt;=180000,180000,C38)</f>
        <v>0</v>
      </c>
      <c r="E38" s="64">
        <f>C38-D38</f>
        <v>0</v>
      </c>
      <c r="F38" s="62"/>
      <c r="G38" s="63" t="s">
        <v>78</v>
      </c>
      <c r="H38" s="63"/>
      <c r="I38" s="63">
        <f>D37+D38+D39</f>
        <v>0</v>
      </c>
      <c r="J38" s="87"/>
    </row>
    <row r="39" spans="2:10">
      <c r="B39" s="12" t="s">
        <v>60</v>
      </c>
      <c r="C39" s="64">
        <f>I28</f>
        <v>0</v>
      </c>
      <c r="D39" s="64">
        <f>IF(C39&gt;=2000,2000,C39)</f>
        <v>0</v>
      </c>
      <c r="E39" s="64">
        <f>C39-D39</f>
        <v>0</v>
      </c>
      <c r="F39" s="62"/>
      <c r="G39" s="61" t="s">
        <v>84</v>
      </c>
      <c r="H39" s="61"/>
      <c r="I39" s="64">
        <f>E37+E38+E39+E40</f>
        <v>0</v>
      </c>
      <c r="J39" s="88"/>
    </row>
    <row r="40" spans="2:10">
      <c r="B40" s="12" t="s">
        <v>68</v>
      </c>
      <c r="C40" s="64">
        <f>I31</f>
        <v>0</v>
      </c>
      <c r="D40" s="64">
        <v>0</v>
      </c>
      <c r="E40" s="64">
        <f>C40-D40</f>
        <v>0</v>
      </c>
      <c r="F40" s="62"/>
      <c r="G40" s="65" t="s">
        <v>85</v>
      </c>
      <c r="H40" s="65"/>
      <c r="I40" s="89">
        <f>I39*I37</f>
        <v>0</v>
      </c>
      <c r="J40" s="90"/>
    </row>
    <row r="41" ht="6.95" customHeight="1" spans="2:10">
      <c r="B41" s="66"/>
      <c r="C41" s="67"/>
      <c r="D41" s="67"/>
      <c r="E41" s="67"/>
      <c r="F41" s="67"/>
      <c r="G41" s="67"/>
      <c r="H41" s="67"/>
      <c r="I41" s="67"/>
      <c r="J41" s="91"/>
    </row>
  </sheetData>
  <sheetProtection algorithmName="SHA-512" hashValue="L3TrnRFW7jBadr5bOM/DzYBl2shQ1+Zkcb+oO3Pb+CZ6koo4bEeY4GLVC8u98x0ztNJkdMN/xW3ZRMGI7h7CIQ==" saltValue="bLoBLJLIUv7R6OfVI+dW8Q==" spinCount="100000" sheet="1" selectLockedCells="1" objects="1"/>
  <mergeCells count="56">
    <mergeCell ref="B1:J1"/>
    <mergeCell ref="C4:E4"/>
    <mergeCell ref="B7:J7"/>
    <mergeCell ref="B8:C8"/>
    <mergeCell ref="D8:E8"/>
    <mergeCell ref="G8:H8"/>
    <mergeCell ref="I8:J8"/>
    <mergeCell ref="B11:C11"/>
    <mergeCell ref="D11:E11"/>
    <mergeCell ref="B19:C19"/>
    <mergeCell ref="D19:E19"/>
    <mergeCell ref="G19:H19"/>
    <mergeCell ref="I19:J19"/>
    <mergeCell ref="G21:H21"/>
    <mergeCell ref="I21:J21"/>
    <mergeCell ref="G23:H23"/>
    <mergeCell ref="I23:J23"/>
    <mergeCell ref="B24:C24"/>
    <mergeCell ref="D24:E24"/>
    <mergeCell ref="G24:H24"/>
    <mergeCell ref="I24:J24"/>
    <mergeCell ref="G25:H25"/>
    <mergeCell ref="I25:J25"/>
    <mergeCell ref="G26:H26"/>
    <mergeCell ref="I26:J26"/>
    <mergeCell ref="B27:C27"/>
    <mergeCell ref="D27:E27"/>
    <mergeCell ref="G27:H27"/>
    <mergeCell ref="I27:J27"/>
    <mergeCell ref="G28:H28"/>
    <mergeCell ref="I28:J28"/>
    <mergeCell ref="B29:C29"/>
    <mergeCell ref="D29:E29"/>
    <mergeCell ref="B30:C30"/>
    <mergeCell ref="D30:E30"/>
    <mergeCell ref="G31:H31"/>
    <mergeCell ref="I31:J31"/>
    <mergeCell ref="B35:J35"/>
    <mergeCell ref="G36:H36"/>
    <mergeCell ref="I36:J36"/>
    <mergeCell ref="G37:H37"/>
    <mergeCell ref="I37:J37"/>
    <mergeCell ref="G38:H38"/>
    <mergeCell ref="I38:J38"/>
    <mergeCell ref="G39:H39"/>
    <mergeCell ref="I39:J39"/>
    <mergeCell ref="G40:H40"/>
    <mergeCell ref="I40:J40"/>
    <mergeCell ref="B12:B13"/>
    <mergeCell ref="B14:B15"/>
    <mergeCell ref="B16:B18"/>
    <mergeCell ref="E12:E13"/>
    <mergeCell ref="E14:E15"/>
    <mergeCell ref="F3:F6"/>
    <mergeCell ref="F8:F34"/>
    <mergeCell ref="F36:F40"/>
  </mergeCell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0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交通事故赔偿计算器1.0（7630095）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企业用户_492071349</cp:lastModifiedBy>
  <dcterms:created xsi:type="dcterms:W3CDTF">2015-06-05T18:19:00Z</dcterms:created>
  <dcterms:modified xsi:type="dcterms:W3CDTF">2025-03-26T06:24:12Z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D3C0DD3140FF467C95135773BDCFAEAE_12</vt:lpwstr>
  </property>
  <property fmtid="{D5CDD505-2E9C-101B-9397-08002B2CF9AE}" pid="3" name="KSOProductBuildVer">
    <vt:lpwstr>2052-12.1.0.19770</vt:lpwstr>
  </property>
</Properties>
</file>